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iktagder.sharepoint.com/teams/NyeOFA/Shared Documents/General/Økonomi - Budsjett og regnskap/Budsjett 2026/"/>
    </mc:Choice>
  </mc:AlternateContent>
  <xr:revisionPtr revIDLastSave="147" documentId="8_{221F9A0B-61BA-4FCD-8115-BBFD1E122D05}" xr6:coauthVersionLast="47" xr6:coauthVersionMax="47" xr10:uidLastSave="{8E648E6D-0493-43B5-8CDA-AECBB71CFF0A}"/>
  <bookViews>
    <workbookView xWindow="-120" yWindow="-120" windowWidth="51840" windowHeight="20760" xr2:uid="{35CBCDA3-F1EF-4C2D-8710-D742D20F86DD}"/>
  </bookViews>
  <sheets>
    <sheet name="Økonomiplan og årsbudsjett" sheetId="1" r:id="rId1"/>
    <sheet name="Disposisjonsfond - utvikling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38" i="1"/>
  <c r="C39" i="1" s="1"/>
  <c r="F8" i="1" l="1"/>
  <c r="B44" i="1"/>
  <c r="B38" i="1"/>
  <c r="B39" i="1" s="1"/>
  <c r="B35" i="1"/>
  <c r="B36" i="1" s="1"/>
  <c r="B33" i="1"/>
  <c r="B21" i="1"/>
  <c r="B15" i="1"/>
  <c r="B9" i="1"/>
  <c r="B40" i="1" s="1"/>
  <c r="C44" i="1"/>
  <c r="C53" i="1"/>
  <c r="D52" i="1"/>
  <c r="E52" i="1" s="1"/>
  <c r="C51" i="1"/>
  <c r="D50" i="1"/>
  <c r="D51" i="1" s="1"/>
  <c r="D41" i="1"/>
  <c r="D44" i="1" s="1"/>
  <c r="D37" i="1"/>
  <c r="D38" i="1" s="1"/>
  <c r="D39" i="1" s="1"/>
  <c r="C35" i="1"/>
  <c r="D34" i="1"/>
  <c r="D35" i="1" s="1"/>
  <c r="C33" i="1"/>
  <c r="D32" i="1"/>
  <c r="E32" i="1" s="1"/>
  <c r="F32" i="1" s="1"/>
  <c r="D31" i="1"/>
  <c r="E31" i="1" s="1"/>
  <c r="F31" i="1" s="1"/>
  <c r="D30" i="1"/>
  <c r="E30" i="1" s="1"/>
  <c r="F30" i="1" s="1"/>
  <c r="D29" i="1"/>
  <c r="E29" i="1" s="1"/>
  <c r="F29" i="1" s="1"/>
  <c r="E28" i="1"/>
  <c r="F28" i="1" s="1"/>
  <c r="D27" i="1"/>
  <c r="E27" i="1" s="1"/>
  <c r="F27" i="1" s="1"/>
  <c r="D26" i="1"/>
  <c r="E26" i="1" s="1"/>
  <c r="F26" i="1" s="1"/>
  <c r="D25" i="1"/>
  <c r="E25" i="1" s="1"/>
  <c r="F25" i="1" s="1"/>
  <c r="D24" i="1"/>
  <c r="E24" i="1" s="1"/>
  <c r="F24" i="1" s="1"/>
  <c r="D23" i="1"/>
  <c r="E23" i="1" s="1"/>
  <c r="D22" i="1"/>
  <c r="C21" i="1"/>
  <c r="D19" i="1"/>
  <c r="E19" i="1" s="1"/>
  <c r="F19" i="1" s="1"/>
  <c r="D18" i="1"/>
  <c r="E18" i="1" s="1"/>
  <c r="D16" i="1"/>
  <c r="C15" i="1"/>
  <c r="D14" i="1"/>
  <c r="E14" i="1" s="1"/>
  <c r="F14" i="1" s="1"/>
  <c r="D13" i="1"/>
  <c r="E13" i="1" s="1"/>
  <c r="F13" i="1" s="1"/>
  <c r="D11" i="1"/>
  <c r="E11" i="1" s="1"/>
  <c r="F11" i="1" s="1"/>
  <c r="C9" i="1"/>
  <c r="D7" i="1"/>
  <c r="E7" i="1" s="1"/>
  <c r="B45" i="1" l="1"/>
  <c r="C54" i="1"/>
  <c r="D21" i="1"/>
  <c r="C36" i="1"/>
  <c r="C40" i="1" s="1"/>
  <c r="C45" i="1" s="1"/>
  <c r="F23" i="1"/>
  <c r="E37" i="1"/>
  <c r="E50" i="1"/>
  <c r="E16" i="1"/>
  <c r="F16" i="1" s="1"/>
  <c r="D33" i="1"/>
  <c r="D15" i="1"/>
  <c r="E22" i="1"/>
  <c r="F22" i="1" s="1"/>
  <c r="F15" i="1"/>
  <c r="F52" i="1"/>
  <c r="F53" i="1" s="1"/>
  <c r="E53" i="1"/>
  <c r="F7" i="1"/>
  <c r="F9" i="1" s="1"/>
  <c r="E9" i="1"/>
  <c r="F18" i="1"/>
  <c r="D53" i="1"/>
  <c r="D54" i="1" s="1"/>
  <c r="E34" i="1"/>
  <c r="E15" i="1"/>
  <c r="D9" i="1"/>
  <c r="E41" i="1"/>
  <c r="E44" i="1" s="1"/>
  <c r="D36" i="1" l="1"/>
  <c r="D40" i="1" s="1"/>
  <c r="D45" i="1" s="1"/>
  <c r="E21" i="1"/>
  <c r="F33" i="1"/>
  <c r="E33" i="1"/>
  <c r="F21" i="1"/>
  <c r="E51" i="1"/>
  <c r="E54" i="1" s="1"/>
  <c r="F50" i="1"/>
  <c r="F51" i="1" s="1"/>
  <c r="F54" i="1" s="1"/>
  <c r="E38" i="1"/>
  <c r="E39" i="1" s="1"/>
  <c r="F37" i="1"/>
  <c r="F38" i="1" s="1"/>
  <c r="F39" i="1" s="1"/>
  <c r="F34" i="1"/>
  <c r="F35" i="1" s="1"/>
  <c r="E35" i="1"/>
  <c r="F41" i="1"/>
  <c r="F44" i="1" s="1"/>
  <c r="E36" i="1" l="1"/>
  <c r="E40" i="1"/>
  <c r="E45" i="1" s="1"/>
  <c r="F36" i="1"/>
  <c r="F40" i="1" s="1"/>
  <c r="F45" i="1" s="1"/>
</calcChain>
</file>

<file path=xl/sharedStrings.xml><?xml version="1.0" encoding="utf-8"?>
<sst xmlns="http://schemas.openxmlformats.org/spreadsheetml/2006/main" count="66" uniqueCount="63">
  <si>
    <t>OFA IKS - Økonomiplan og årsbudsjett 2026</t>
  </si>
  <si>
    <t>Budsjett 2025</t>
  </si>
  <si>
    <t>Budsjett 2026</t>
  </si>
  <si>
    <t>Deflator</t>
  </si>
  <si>
    <t>Refusjon fra staten - lønn klimasats</t>
  </si>
  <si>
    <t>Merverdiavgiftskompensasjon</t>
  </si>
  <si>
    <t>Salg til andre regnskapsenheter som inngår i KOSTRA konsern</t>
  </si>
  <si>
    <t>Sum driftsinntekter</t>
  </si>
  <si>
    <t xml:space="preserve">Fast lønn </t>
  </si>
  <si>
    <t>Lønn engasjement/prosjektarbeid -</t>
  </si>
  <si>
    <t>Telefongodtgjørelse mm - trekkpliktig</t>
  </si>
  <si>
    <t>Motkonto telefongodtgjørelse - trekkpliktig</t>
  </si>
  <si>
    <t>Lønnsutgifter</t>
  </si>
  <si>
    <t>Pensjon</t>
  </si>
  <si>
    <t>Pensjon (prosjektstilling lønn)</t>
  </si>
  <si>
    <t>Gruppelivsforsikring</t>
  </si>
  <si>
    <t>Arbg.avg.</t>
  </si>
  <si>
    <t>Arbg.avg. (prosjektstilling lønn)</t>
  </si>
  <si>
    <t>Sosiale utgifter</t>
  </si>
  <si>
    <t>Kontormateriell</t>
  </si>
  <si>
    <t>Oppholdsutgifter ved reise (KF/IKS)</t>
  </si>
  <si>
    <t>Mobiltelefon ansatte (bruk, ikke kjøp av telefon)</t>
  </si>
  <si>
    <t>Opplæring, kurs (inkl. opphold, ikke reise)</t>
  </si>
  <si>
    <t>Forsikring</t>
  </si>
  <si>
    <t>Leie av lokaler og grunn</t>
  </si>
  <si>
    <t>Lisenser/brukerstøtteavtaler</t>
  </si>
  <si>
    <t>Kontingenter (KF/IKS)</t>
  </si>
  <si>
    <t>Kjøp av driftsmidler (inventar og utstyr)</t>
  </si>
  <si>
    <t>Datautstyr</t>
  </si>
  <si>
    <t>Konsulenttjenester (kjøp fra andre)</t>
  </si>
  <si>
    <t>Kjøp av varer og tjenester</t>
  </si>
  <si>
    <t>Overføring av tilskudd til andre</t>
  </si>
  <si>
    <t>Sum driftsutgifter</t>
  </si>
  <si>
    <t>Renter kontantbeholdning/plasseringer (KF/IKS)</t>
  </si>
  <si>
    <t>Renteinntekter</t>
  </si>
  <si>
    <t>Netto finansutgifter</t>
  </si>
  <si>
    <t>Netto driftsresultat</t>
  </si>
  <si>
    <t>Overføring til investeringsregnskapet (KF/IKS)</t>
  </si>
  <si>
    <t>Avsetning til disposisjonsfond</t>
  </si>
  <si>
    <t>Bruk av disposisjonsfond</t>
  </si>
  <si>
    <t>Sum disponeringer eller dekning av netto driftsresultat</t>
  </si>
  <si>
    <t>Fremføring til inndekning i senere år</t>
  </si>
  <si>
    <t>Investeringsbudsjettet</t>
  </si>
  <si>
    <t>Kjøp av aksjer og andeler (KF/IKS)</t>
  </si>
  <si>
    <t>Sum investeringsinntekter</t>
  </si>
  <si>
    <t>Overføringer fra driftsregnskapet (KF/IKS)</t>
  </si>
  <si>
    <t>Sum investeringskostnader</t>
  </si>
  <si>
    <t>Fremørt til inndekning i senere år udekket beløp</t>
  </si>
  <si>
    <t>Forutsetninger brukt her</t>
  </si>
  <si>
    <r>
      <t xml:space="preserve">• IB 2025 = </t>
    </r>
    <r>
      <rPr>
        <b/>
        <sz val="11"/>
        <color rgb="FF000000"/>
        <rFont val="Aptos"/>
        <family val="2"/>
      </rPr>
      <t>3</t>
    </r>
    <r>
      <rPr>
        <b/>
        <sz val="11"/>
        <color rgb="FF000000"/>
        <rFont val="Arial"/>
        <family val="2"/>
      </rPr>
      <t> </t>
    </r>
    <r>
      <rPr>
        <b/>
        <sz val="11"/>
        <color rgb="FF000000"/>
        <rFont val="Aptos"/>
        <family val="2"/>
      </rPr>
      <t>538</t>
    </r>
    <r>
      <rPr>
        <b/>
        <sz val="11"/>
        <color rgb="FF000000"/>
        <rFont val="Arial"/>
        <family val="2"/>
      </rPr>
      <t> </t>
    </r>
    <r>
      <rPr>
        <b/>
        <sz val="11"/>
        <color rgb="FF000000"/>
        <rFont val="Aptos"/>
        <family val="2"/>
      </rPr>
      <t>168</t>
    </r>
  </si>
  <si>
    <t>År</t>
  </si>
  <si>
    <t>IB disposisjonsfond</t>
  </si>
  <si>
    <t>UB disposisjonsfond</t>
  </si>
  <si>
    <t>Disposisjonsfond – utvikling i økonomiplanperioden (kroner)</t>
  </si>
  <si>
    <t>-</t>
  </si>
  <si>
    <r>
      <t>3</t>
    </r>
    <r>
      <rPr>
        <sz val="11"/>
        <rFont val="Arial"/>
        <family val="2"/>
      </rPr>
      <t> </t>
    </r>
    <r>
      <rPr>
        <sz val="11"/>
        <rFont val="Aptos"/>
        <family val="2"/>
      </rPr>
      <t>538</t>
    </r>
    <r>
      <rPr>
        <sz val="11"/>
        <rFont val="Arial"/>
        <family val="2"/>
      </rPr>
      <t> </t>
    </r>
    <r>
      <rPr>
        <sz val="11"/>
        <rFont val="Aptos"/>
        <family val="2"/>
      </rPr>
      <t>168</t>
    </r>
  </si>
  <si>
    <r>
      <t>970</t>
    </r>
    <r>
      <rPr>
        <sz val="11"/>
        <rFont val="Arial"/>
        <family val="2"/>
      </rPr>
      <t> </t>
    </r>
    <r>
      <rPr>
        <sz val="11"/>
        <rFont val="Aptos"/>
        <family val="2"/>
      </rPr>
      <t>000</t>
    </r>
  </si>
  <si>
    <r>
      <t>4</t>
    </r>
    <r>
      <rPr>
        <b/>
        <sz val="11"/>
        <rFont val="Arial"/>
        <family val="2"/>
      </rPr>
      <t> </t>
    </r>
    <r>
      <rPr>
        <b/>
        <sz val="11"/>
        <rFont val="Aptos"/>
        <family val="2"/>
      </rPr>
      <t>508</t>
    </r>
    <r>
      <rPr>
        <b/>
        <sz val="11"/>
        <rFont val="Arial"/>
        <family val="2"/>
      </rPr>
      <t> </t>
    </r>
    <r>
      <rPr>
        <b/>
        <sz val="11"/>
        <rFont val="Aptos"/>
        <family val="2"/>
      </rPr>
      <t>168</t>
    </r>
  </si>
  <si>
    <r>
      <t>4</t>
    </r>
    <r>
      <rPr>
        <sz val="11"/>
        <rFont val="Arial"/>
        <family val="2"/>
      </rPr>
      <t> </t>
    </r>
    <r>
      <rPr>
        <sz val="11"/>
        <rFont val="Aptos"/>
        <family val="2"/>
      </rPr>
      <t>508</t>
    </r>
    <r>
      <rPr>
        <sz val="11"/>
        <rFont val="Arial"/>
        <family val="2"/>
      </rPr>
      <t> </t>
    </r>
    <r>
      <rPr>
        <sz val="11"/>
        <rFont val="Aptos"/>
        <family val="2"/>
      </rPr>
      <t>168</t>
    </r>
  </si>
  <si>
    <r>
      <t>593</t>
    </r>
    <r>
      <rPr>
        <sz val="11"/>
        <rFont val="Arial"/>
        <family val="2"/>
      </rPr>
      <t> </t>
    </r>
    <r>
      <rPr>
        <sz val="11"/>
        <rFont val="Aptos"/>
        <family val="2"/>
      </rPr>
      <t>000</t>
    </r>
  </si>
  <si>
    <r>
      <t>3</t>
    </r>
    <r>
      <rPr>
        <b/>
        <sz val="11"/>
        <rFont val="Arial"/>
        <family val="2"/>
      </rPr>
      <t> </t>
    </r>
    <r>
      <rPr>
        <b/>
        <sz val="11"/>
        <rFont val="Aptos"/>
        <family val="2"/>
      </rPr>
      <t>915</t>
    </r>
    <r>
      <rPr>
        <b/>
        <sz val="11"/>
        <rFont val="Arial"/>
        <family val="2"/>
      </rPr>
      <t> </t>
    </r>
    <r>
      <rPr>
        <b/>
        <sz val="11"/>
        <rFont val="Aptos"/>
        <family val="2"/>
      </rPr>
      <t>168</t>
    </r>
  </si>
  <si>
    <r>
      <t>3</t>
    </r>
    <r>
      <rPr>
        <sz val="11"/>
        <rFont val="Arial"/>
        <family val="2"/>
      </rPr>
      <t> </t>
    </r>
    <r>
      <rPr>
        <sz val="11"/>
        <rFont val="Aptos"/>
        <family val="2"/>
      </rPr>
      <t>915</t>
    </r>
    <r>
      <rPr>
        <sz val="11"/>
        <rFont val="Arial"/>
        <family val="2"/>
      </rPr>
      <t> </t>
    </r>
    <r>
      <rPr>
        <sz val="11"/>
        <rFont val="Aptos"/>
        <family val="2"/>
      </rPr>
      <t>168</t>
    </r>
  </si>
  <si>
    <r>
      <t xml:space="preserve">• Forventet avsetning 2025 = </t>
    </r>
    <r>
      <rPr>
        <b/>
        <sz val="11"/>
        <color rgb="FF000000"/>
        <rFont val="Aptos"/>
        <family val="2"/>
      </rPr>
      <t>970</t>
    </r>
    <r>
      <rPr>
        <b/>
        <sz val="11"/>
        <color rgb="FF000000"/>
        <rFont val="Arial"/>
        <family val="2"/>
      </rPr>
      <t> </t>
    </r>
    <r>
      <rPr>
        <b/>
        <sz val="11"/>
        <color rgb="FF000000"/>
        <rFont val="Aptos"/>
        <family val="2"/>
      </rPr>
      <t>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</si>
</sst>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_ ;\-0\ "/>
  </numFmts>
  <fonts count="1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1"/>
      <color rgb="FF000000"/>
      <name val="Aptos"/>
      <family val="2"/>
    </font>
    <font>
      <sz val="11"/>
      <color rgb="FF000000"/>
      <name val="Aptos"/>
      <family val="2"/>
    </font>
    <font>
      <b/>
      <sz val="11"/>
      <color rgb="FF000000"/>
      <name val="Arial"/>
      <family val="2"/>
    </font>
    <font>
      <b/>
      <sz val="10"/>
      <color rgb="FFFF0000"/>
      <name val="Arial"/>
      <family val="2"/>
    </font>
    <font>
      <sz val="11"/>
      <name val="Aptos"/>
      <family val="2"/>
    </font>
    <font>
      <sz val="11"/>
      <name val="Arial"/>
      <family val="2"/>
    </font>
    <font>
      <b/>
      <sz val="11"/>
      <name val="Aptos"/>
      <family val="2"/>
    </font>
    <font>
      <b/>
      <sz val="11"/>
      <name val="Arial"/>
      <family val="2"/>
    </font>
    <font>
      <u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164" fontId="0" fillId="0" borderId="0" xfId="1" applyNumberFormat="1" applyFont="1"/>
    <xf numFmtId="0" fontId="0" fillId="0" borderId="1" xfId="0" applyBorder="1"/>
    <xf numFmtId="164" fontId="0" fillId="0" borderId="1" xfId="1" applyNumberFormat="1" applyFont="1" applyBorder="1" applyAlignment="1">
      <alignment horizontal="center" wrapText="1"/>
    </xf>
    <xf numFmtId="164" fontId="0" fillId="0" borderId="0" xfId="1" applyNumberFormat="1" applyFont="1" applyFill="1" applyBorder="1" applyAlignment="1">
      <alignment horizontal="center" wrapText="1"/>
    </xf>
    <xf numFmtId="164" fontId="0" fillId="0" borderId="0" xfId="1" applyNumberFormat="1" applyFont="1" applyAlignment="1">
      <alignment horizontal="right"/>
    </xf>
    <xf numFmtId="0" fontId="4" fillId="0" borderId="0" xfId="0" applyFont="1"/>
    <xf numFmtId="164" fontId="4" fillId="0" borderId="0" xfId="1" applyNumberFormat="1" applyFont="1" applyFill="1" applyAlignment="1">
      <alignment horizontal="right"/>
    </xf>
    <xf numFmtId="164" fontId="4" fillId="0" borderId="0" xfId="1" applyNumberFormat="1" applyFont="1" applyFill="1"/>
    <xf numFmtId="0" fontId="0" fillId="2" borderId="0" xfId="0" applyFill="1"/>
    <xf numFmtId="164" fontId="0" fillId="2" borderId="0" xfId="1" applyNumberFormat="1" applyFont="1" applyFill="1"/>
    <xf numFmtId="0" fontId="0" fillId="2" borderId="0" xfId="0" applyFill="1" applyAlignment="1">
      <alignment wrapText="1"/>
    </xf>
    <xf numFmtId="164" fontId="0" fillId="2" borderId="0" xfId="1" applyNumberFormat="1" applyFont="1" applyFill="1" applyAlignment="1">
      <alignment wrapText="1"/>
    </xf>
    <xf numFmtId="164" fontId="4" fillId="2" borderId="0" xfId="1" applyNumberFormat="1" applyFont="1" applyFill="1" applyAlignment="1">
      <alignment horizontal="right" wrapText="1"/>
    </xf>
    <xf numFmtId="165" fontId="0" fillId="0" borderId="1" xfId="1" applyNumberFormat="1" applyFont="1" applyBorder="1"/>
    <xf numFmtId="0" fontId="2" fillId="0" borderId="3" xfId="0" applyFont="1" applyBorder="1"/>
    <xf numFmtId="164" fontId="2" fillId="0" borderId="3" xfId="1" applyNumberFormat="1" applyFont="1" applyBorder="1"/>
    <xf numFmtId="0" fontId="2" fillId="0" borderId="0" xfId="0" applyFont="1"/>
    <xf numFmtId="164" fontId="2" fillId="0" borderId="0" xfId="1" applyNumberFormat="1" applyFont="1" applyBorder="1"/>
    <xf numFmtId="164" fontId="2" fillId="0" borderId="3" xfId="1" applyNumberFormat="1" applyFont="1" applyBorder="1" applyAlignment="1">
      <alignment horizontal="right"/>
    </xf>
    <xf numFmtId="0" fontId="5" fillId="0" borderId="3" xfId="0" applyFont="1" applyBorder="1"/>
    <xf numFmtId="164" fontId="2" fillId="0" borderId="0" xfId="1" applyNumberFormat="1" applyFont="1" applyBorder="1" applyAlignment="1">
      <alignment horizontal="right"/>
    </xf>
    <xf numFmtId="0" fontId="2" fillId="0" borderId="2" xfId="0" applyFont="1" applyBorder="1"/>
    <xf numFmtId="164" fontId="2" fillId="0" borderId="2" xfId="1" applyNumberFormat="1" applyFont="1" applyBorder="1"/>
    <xf numFmtId="164" fontId="2" fillId="0" borderId="3" xfId="1" applyNumberFormat="1" applyFont="1" applyFill="1" applyBorder="1" applyAlignment="1">
      <alignment horizontal="center" wrapText="1"/>
    </xf>
    <xf numFmtId="0" fontId="2" fillId="2" borderId="0" xfId="0" applyFont="1" applyFill="1"/>
    <xf numFmtId="164" fontId="2" fillId="2" borderId="0" xfId="1" applyNumberFormat="1" applyFont="1" applyFill="1" applyBorder="1"/>
    <xf numFmtId="164" fontId="0" fillId="0" borderId="0" xfId="1" applyNumberFormat="1" applyFont="1" applyFill="1" applyAlignment="1">
      <alignment horizontal="right"/>
    </xf>
    <xf numFmtId="10" fontId="0" fillId="2" borderId="0" xfId="0" applyNumberFormat="1" applyFill="1"/>
    <xf numFmtId="164" fontId="0" fillId="2" borderId="0" xfId="0" applyNumberFormat="1" applyFill="1"/>
    <xf numFmtId="0" fontId="3" fillId="2" borderId="8" xfId="0" applyFont="1" applyFill="1" applyBorder="1" applyAlignment="1">
      <alignment horizontal="left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0" fontId="6" fillId="2" borderId="0" xfId="0" applyFont="1" applyFill="1"/>
    <xf numFmtId="0" fontId="10" fillId="2" borderId="0" xfId="0" applyFont="1" applyFill="1"/>
    <xf numFmtId="0" fontId="6" fillId="0" borderId="0" xfId="0" applyFont="1"/>
    <xf numFmtId="164" fontId="1" fillId="0" borderId="0" xfId="1" applyNumberFormat="1" applyFont="1"/>
    <xf numFmtId="164" fontId="1" fillId="0" borderId="0" xfId="1" applyNumberFormat="1" applyFont="1" applyFill="1"/>
    <xf numFmtId="0" fontId="15" fillId="0" borderId="0" xfId="0" applyFont="1" applyAlignment="1">
      <alignment vertical="center"/>
    </xf>
    <xf numFmtId="0" fontId="13" fillId="2" borderId="13" xfId="0" applyFont="1" applyFill="1" applyBorder="1" applyAlignment="1">
      <alignment horizontal="right" vertical="center" wrapText="1"/>
    </xf>
    <xf numFmtId="3" fontId="13" fillId="2" borderId="13" xfId="0" applyNumberFormat="1" applyFont="1" applyFill="1" applyBorder="1" applyAlignment="1">
      <alignment horizontal="right" vertical="center" wrapText="1"/>
    </xf>
    <xf numFmtId="3" fontId="11" fillId="2" borderId="8" xfId="0" applyNumberFormat="1" applyFont="1" applyFill="1" applyBorder="1" applyAlignment="1">
      <alignment horizontal="right" vertical="center" wrapText="1"/>
    </xf>
    <xf numFmtId="0" fontId="11" fillId="2" borderId="8" xfId="0" applyFont="1" applyFill="1" applyBorder="1" applyAlignment="1">
      <alignment horizontal="right" vertical="center" wrapText="1"/>
    </xf>
    <xf numFmtId="3" fontId="13" fillId="2" borderId="15" xfId="0" applyNumberFormat="1" applyFont="1" applyFill="1" applyBorder="1" applyAlignment="1">
      <alignment horizontal="right" vertical="center" wrapText="1"/>
    </xf>
    <xf numFmtId="164" fontId="0" fillId="2" borderId="4" xfId="1" applyNumberFormat="1" applyFont="1" applyFill="1" applyBorder="1" applyAlignment="1">
      <alignment horizontal="center" wrapText="1"/>
    </xf>
    <xf numFmtId="164" fontId="0" fillId="2" borderId="5" xfId="1" applyNumberFormat="1" applyFont="1" applyFill="1" applyBorder="1"/>
    <xf numFmtId="164" fontId="4" fillId="2" borderId="5" xfId="1" applyNumberFormat="1" applyFont="1" applyFill="1" applyBorder="1" applyAlignment="1">
      <alignment horizontal="right"/>
    </xf>
    <xf numFmtId="164" fontId="0" fillId="2" borderId="5" xfId="1" applyNumberFormat="1" applyFont="1" applyFill="1" applyBorder="1" applyAlignment="1">
      <alignment horizontal="right"/>
    </xf>
    <xf numFmtId="164" fontId="2" fillId="2" borderId="6" xfId="1" applyNumberFormat="1" applyFont="1" applyFill="1" applyBorder="1"/>
    <xf numFmtId="164" fontId="2" fillId="2" borderId="5" xfId="1" applyNumberFormat="1" applyFont="1" applyFill="1" applyBorder="1"/>
    <xf numFmtId="164" fontId="6" fillId="2" borderId="5" xfId="1" applyNumberFormat="1" applyFont="1" applyFill="1" applyBorder="1" applyAlignment="1">
      <alignment horizontal="right"/>
    </xf>
    <xf numFmtId="164" fontId="2" fillId="2" borderId="6" xfId="1" applyNumberFormat="1" applyFont="1" applyFill="1" applyBorder="1" applyAlignment="1">
      <alignment horizontal="right"/>
    </xf>
    <xf numFmtId="164" fontId="2" fillId="2" borderId="5" xfId="1" applyNumberFormat="1" applyFont="1" applyFill="1" applyBorder="1" applyAlignment="1">
      <alignment horizontal="right"/>
    </xf>
    <xf numFmtId="164" fontId="2" fillId="2" borderId="7" xfId="1" applyNumberFormat="1" applyFont="1" applyFill="1" applyBorder="1"/>
    <xf numFmtId="164" fontId="0" fillId="0" borderId="0" xfId="0" applyNumberFormat="1"/>
    <xf numFmtId="0" fontId="11" fillId="2" borderId="0" xfId="0" applyFont="1" applyFill="1" applyBorder="1" applyAlignment="1">
      <alignment horizontal="right" vertical="center" wrapText="1"/>
    </xf>
    <xf numFmtId="164" fontId="0" fillId="2" borderId="0" xfId="1" applyNumberFormat="1" applyFont="1" applyFill="1" applyBorder="1" applyAlignment="1">
      <alignment horizontal="right"/>
    </xf>
    <xf numFmtId="3" fontId="11" fillId="2" borderId="0" xfId="0" applyNumberFormat="1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BE3A2-A938-4C95-983B-185044790DC3}">
  <dimension ref="A1:XFB55"/>
  <sheetViews>
    <sheetView tabSelected="1" zoomScale="200" zoomScaleNormal="200" workbookViewId="0">
      <selection activeCell="D43" sqref="D43"/>
    </sheetView>
  </sheetViews>
  <sheetFormatPr baseColWidth="10" defaultColWidth="11.42578125" defaultRowHeight="12.75" x14ac:dyDescent="0.2"/>
  <cols>
    <col min="1" max="1" width="54.28515625" bestFit="1" customWidth="1"/>
    <col min="2" max="2" width="12.85546875" style="1" bestFit="1" customWidth="1"/>
    <col min="3" max="3" width="15.5703125" style="1" customWidth="1"/>
    <col min="4" max="6" width="13.42578125" style="1" bestFit="1" customWidth="1"/>
    <col min="7" max="8" width="11.42578125" style="9"/>
    <col min="9" max="9" width="12.140625" style="9" bestFit="1" customWidth="1"/>
    <col min="10" max="16384" width="11.42578125" style="9"/>
  </cols>
  <sheetData>
    <row r="1" spans="1:11" x14ac:dyDescent="0.2">
      <c r="A1" s="9"/>
      <c r="B1" s="10"/>
      <c r="C1" s="10"/>
      <c r="D1" s="10"/>
      <c r="E1" s="10"/>
      <c r="F1" s="10"/>
    </row>
    <row r="2" spans="1:11" ht="18.75" thickBot="1" x14ac:dyDescent="0.3">
      <c r="A2" s="30" t="s">
        <v>0</v>
      </c>
      <c r="B2" s="10"/>
      <c r="C2" s="10"/>
      <c r="D2" s="10"/>
      <c r="E2" s="10"/>
      <c r="F2" s="10"/>
    </row>
    <row r="3" spans="1:11" ht="13.5" thickBot="1" x14ac:dyDescent="0.25">
      <c r="A3" s="11"/>
      <c r="B3" s="12"/>
      <c r="C3" s="13"/>
      <c r="D3" s="10"/>
      <c r="E3" s="10"/>
      <c r="F3" s="10"/>
    </row>
    <row r="4" spans="1:11" ht="25.5" x14ac:dyDescent="0.2">
      <c r="A4" s="2"/>
      <c r="B4" s="3" t="s">
        <v>1</v>
      </c>
      <c r="C4" s="45" t="s">
        <v>2</v>
      </c>
      <c r="D4" s="14">
        <v>2027</v>
      </c>
      <c r="E4" s="14">
        <v>2028</v>
      </c>
      <c r="F4" s="14">
        <v>2029</v>
      </c>
    </row>
    <row r="5" spans="1:11" x14ac:dyDescent="0.2">
      <c r="C5" s="46"/>
      <c r="I5" s="9" t="s">
        <v>3</v>
      </c>
      <c r="J5" s="28">
        <v>3.5000000000000003E-2</v>
      </c>
    </row>
    <row r="6" spans="1:11" x14ac:dyDescent="0.2">
      <c r="A6" s="6" t="s">
        <v>4</v>
      </c>
      <c r="B6" s="5">
        <v>-1050000</v>
      </c>
      <c r="C6" s="47">
        <v>-50000</v>
      </c>
    </row>
    <row r="7" spans="1:11" x14ac:dyDescent="0.2">
      <c r="A7" t="s">
        <v>5</v>
      </c>
      <c r="B7" s="7">
        <v>-301000</v>
      </c>
      <c r="C7" s="47">
        <v>-301000</v>
      </c>
      <c r="D7" s="38">
        <f>+C7</f>
        <v>-301000</v>
      </c>
      <c r="E7" s="38">
        <f t="shared" ref="E7:F7" si="0">+D7</f>
        <v>-301000</v>
      </c>
      <c r="F7" s="38">
        <f t="shared" si="0"/>
        <v>-301000</v>
      </c>
    </row>
    <row r="8" spans="1:11" x14ac:dyDescent="0.2">
      <c r="A8" t="s">
        <v>6</v>
      </c>
      <c r="B8" s="5">
        <v>-9506000</v>
      </c>
      <c r="C8" s="48">
        <v>-9506000</v>
      </c>
      <c r="D8" s="37">
        <f>+C8*(1-$J$5)</f>
        <v>-9173290</v>
      </c>
      <c r="E8" s="37">
        <f>+D8</f>
        <v>-9173290</v>
      </c>
      <c r="F8" s="37">
        <f>+E8*(1-$J$5)</f>
        <v>-8852224.8499999996</v>
      </c>
    </row>
    <row r="9" spans="1:11" s="25" customFormat="1" x14ac:dyDescent="0.2">
      <c r="A9" s="15" t="s">
        <v>7</v>
      </c>
      <c r="B9" s="16">
        <f>SUM(B6:B8)</f>
        <v>-10857000</v>
      </c>
      <c r="C9" s="49">
        <f>SUM(C6:C8)</f>
        <v>-9857000</v>
      </c>
      <c r="D9" s="16">
        <f>SUM(D6:D8)</f>
        <v>-9474290</v>
      </c>
      <c r="E9" s="16">
        <f>SUM(E6:E8)</f>
        <v>-9474290</v>
      </c>
      <c r="F9" s="16">
        <f>SUM(F6:F8)</f>
        <v>-9153224.8499999996</v>
      </c>
      <c r="I9" s="35"/>
      <c r="J9" s="35"/>
      <c r="K9" s="35"/>
    </row>
    <row r="10" spans="1:11" s="25" customFormat="1" x14ac:dyDescent="0.2">
      <c r="A10" s="17"/>
      <c r="B10" s="18"/>
      <c r="C10" s="50"/>
      <c r="D10" s="18"/>
      <c r="E10" s="18"/>
      <c r="F10" s="18"/>
    </row>
    <row r="11" spans="1:11" x14ac:dyDescent="0.2">
      <c r="A11" t="s">
        <v>8</v>
      </c>
      <c r="B11" s="5">
        <v>5600000</v>
      </c>
      <c r="C11" s="48">
        <v>6000000</v>
      </c>
      <c r="D11" s="1">
        <f>+C11</f>
        <v>6000000</v>
      </c>
      <c r="E11" s="1">
        <f t="shared" ref="E11:F11" si="1">+D11</f>
        <v>6000000</v>
      </c>
      <c r="F11" s="1">
        <f t="shared" si="1"/>
        <v>6000000</v>
      </c>
    </row>
    <row r="12" spans="1:11" x14ac:dyDescent="0.2">
      <c r="A12" t="s">
        <v>9</v>
      </c>
      <c r="B12" s="5">
        <v>795000</v>
      </c>
      <c r="C12" s="51"/>
    </row>
    <row r="13" spans="1:11" x14ac:dyDescent="0.2">
      <c r="A13" t="s">
        <v>10</v>
      </c>
      <c r="B13" s="5">
        <v>26000</v>
      </c>
      <c r="C13" s="48">
        <v>26000</v>
      </c>
      <c r="D13" s="1">
        <f>+C13</f>
        <v>26000</v>
      </c>
      <c r="E13" s="1">
        <f t="shared" ref="E13:F16" si="2">+D13</f>
        <v>26000</v>
      </c>
      <c r="F13" s="1">
        <f t="shared" si="2"/>
        <v>26000</v>
      </c>
    </row>
    <row r="14" spans="1:11" x14ac:dyDescent="0.2">
      <c r="A14" t="s">
        <v>11</v>
      </c>
      <c r="B14" s="5">
        <v>-26000</v>
      </c>
      <c r="C14" s="48">
        <v>-26000</v>
      </c>
      <c r="D14" s="1">
        <f>+C14</f>
        <v>-26000</v>
      </c>
      <c r="E14" s="1">
        <f t="shared" si="2"/>
        <v>-26000</v>
      </c>
      <c r="F14" s="1">
        <f t="shared" si="2"/>
        <v>-26000</v>
      </c>
    </row>
    <row r="15" spans="1:11" s="25" customFormat="1" x14ac:dyDescent="0.2">
      <c r="A15" s="15" t="s">
        <v>12</v>
      </c>
      <c r="B15" s="19">
        <f>SUM(B11:B14)</f>
        <v>6395000</v>
      </c>
      <c r="C15" s="52">
        <f>SUM(C11:C14)</f>
        <v>6000000</v>
      </c>
      <c r="D15" s="19">
        <f>SUM(D11:D14)</f>
        <v>6000000</v>
      </c>
      <c r="E15" s="19">
        <f>SUM(E11:E14)</f>
        <v>6000000</v>
      </c>
      <c r="F15" s="19">
        <f>SUM(F11:F14)</f>
        <v>6000000</v>
      </c>
    </row>
    <row r="16" spans="1:11" x14ac:dyDescent="0.2">
      <c r="A16" t="s">
        <v>13</v>
      </c>
      <c r="B16" s="5">
        <v>1008000</v>
      </c>
      <c r="C16" s="48">
        <v>1080000</v>
      </c>
      <c r="D16" s="1">
        <f>+C16</f>
        <v>1080000</v>
      </c>
      <c r="E16" s="1">
        <f t="shared" si="2"/>
        <v>1080000</v>
      </c>
      <c r="F16" s="1">
        <f t="shared" si="2"/>
        <v>1080000</v>
      </c>
    </row>
    <row r="17" spans="1:10" x14ac:dyDescent="0.2">
      <c r="A17" t="s">
        <v>14</v>
      </c>
      <c r="B17" s="5">
        <v>143000</v>
      </c>
      <c r="C17" s="48">
        <v>0</v>
      </c>
    </row>
    <row r="18" spans="1:10" x14ac:dyDescent="0.2">
      <c r="A18" t="s">
        <v>15</v>
      </c>
      <c r="B18" s="5">
        <v>5000</v>
      </c>
      <c r="C18" s="48">
        <v>5000</v>
      </c>
      <c r="D18" s="1">
        <f>+C18</f>
        <v>5000</v>
      </c>
      <c r="E18" s="1">
        <f t="shared" ref="E18:F19" si="3">+D18</f>
        <v>5000</v>
      </c>
      <c r="F18" s="1">
        <f t="shared" si="3"/>
        <v>5000</v>
      </c>
    </row>
    <row r="19" spans="1:10" x14ac:dyDescent="0.2">
      <c r="A19" t="s">
        <v>16</v>
      </c>
      <c r="B19" s="5">
        <v>790000</v>
      </c>
      <c r="C19" s="48">
        <v>850000</v>
      </c>
      <c r="D19" s="1">
        <f>+C19</f>
        <v>850000</v>
      </c>
      <c r="E19" s="1">
        <f t="shared" si="3"/>
        <v>850000</v>
      </c>
      <c r="F19" s="1">
        <f t="shared" si="3"/>
        <v>850000</v>
      </c>
    </row>
    <row r="20" spans="1:10" x14ac:dyDescent="0.2">
      <c r="A20" t="s">
        <v>17</v>
      </c>
      <c r="B20" s="5">
        <v>112000</v>
      </c>
      <c r="C20" s="48">
        <v>0</v>
      </c>
    </row>
    <row r="21" spans="1:10" s="25" customFormat="1" x14ac:dyDescent="0.2">
      <c r="A21" s="15" t="s">
        <v>18</v>
      </c>
      <c r="B21" s="19">
        <f>SUM(B16:B20)</f>
        <v>2058000</v>
      </c>
      <c r="C21" s="52">
        <f>SUM(C16:C20)</f>
        <v>1935000</v>
      </c>
      <c r="D21" s="19">
        <f>SUM(D16:D20)</f>
        <v>1935000</v>
      </c>
      <c r="E21" s="19">
        <f>SUM(E16:E20)</f>
        <v>1935000</v>
      </c>
      <c r="F21" s="19">
        <f>SUM(F16:F20)</f>
        <v>1935000</v>
      </c>
    </row>
    <row r="22" spans="1:10" x14ac:dyDescent="0.2">
      <c r="A22" s="6" t="s">
        <v>19</v>
      </c>
      <c r="B22" s="5">
        <v>16000</v>
      </c>
      <c r="C22" s="48">
        <v>16000</v>
      </c>
      <c r="D22" s="1">
        <f t="shared" ref="D22:D32" si="4">+C22</f>
        <v>16000</v>
      </c>
      <c r="E22" s="1">
        <f t="shared" ref="E22:F41" si="5">+D22</f>
        <v>16000</v>
      </c>
      <c r="F22" s="1">
        <f t="shared" si="5"/>
        <v>16000</v>
      </c>
    </row>
    <row r="23" spans="1:10" x14ac:dyDescent="0.2">
      <c r="A23" s="6" t="s">
        <v>20</v>
      </c>
      <c r="B23" s="5">
        <v>90000</v>
      </c>
      <c r="C23" s="48">
        <v>200000</v>
      </c>
      <c r="D23" s="1">
        <f t="shared" si="4"/>
        <v>200000</v>
      </c>
      <c r="E23" s="1">
        <f t="shared" si="5"/>
        <v>200000</v>
      </c>
      <c r="F23" s="1">
        <f t="shared" si="5"/>
        <v>200000</v>
      </c>
    </row>
    <row r="24" spans="1:10" x14ac:dyDescent="0.2">
      <c r="A24" s="6" t="s">
        <v>21</v>
      </c>
      <c r="B24" s="5">
        <v>5000</v>
      </c>
      <c r="C24" s="48">
        <v>10000</v>
      </c>
      <c r="D24" s="1">
        <f t="shared" si="4"/>
        <v>10000</v>
      </c>
      <c r="E24" s="1">
        <f t="shared" si="5"/>
        <v>10000</v>
      </c>
      <c r="F24" s="1">
        <f t="shared" si="5"/>
        <v>10000</v>
      </c>
    </row>
    <row r="25" spans="1:10" x14ac:dyDescent="0.2">
      <c r="A25" s="6" t="s">
        <v>22</v>
      </c>
      <c r="B25" s="5">
        <v>150000</v>
      </c>
      <c r="C25" s="48">
        <v>50000</v>
      </c>
      <c r="D25" s="1">
        <f t="shared" si="4"/>
        <v>50000</v>
      </c>
      <c r="E25" s="1">
        <f t="shared" si="5"/>
        <v>50000</v>
      </c>
      <c r="F25" s="1">
        <f t="shared" si="5"/>
        <v>50000</v>
      </c>
    </row>
    <row r="26" spans="1:10" x14ac:dyDescent="0.2">
      <c r="A26" s="6" t="s">
        <v>23</v>
      </c>
      <c r="B26" s="5">
        <v>295000</v>
      </c>
      <c r="C26" s="48">
        <v>295000</v>
      </c>
      <c r="D26" s="1">
        <f t="shared" si="4"/>
        <v>295000</v>
      </c>
      <c r="E26" s="1">
        <f t="shared" si="5"/>
        <v>295000</v>
      </c>
      <c r="F26" s="1">
        <f t="shared" si="5"/>
        <v>295000</v>
      </c>
    </row>
    <row r="27" spans="1:10" x14ac:dyDescent="0.2">
      <c r="A27" s="6" t="s">
        <v>24</v>
      </c>
      <c r="B27" s="5">
        <v>402000</v>
      </c>
      <c r="C27" s="48">
        <v>500000</v>
      </c>
      <c r="D27" s="37">
        <f t="shared" si="4"/>
        <v>500000</v>
      </c>
      <c r="E27" s="37">
        <f t="shared" ref="E27:F29" si="6">+D27</f>
        <v>500000</v>
      </c>
      <c r="F27" s="37">
        <f t="shared" si="6"/>
        <v>500000</v>
      </c>
    </row>
    <row r="28" spans="1:10" x14ac:dyDescent="0.2">
      <c r="A28" s="6" t="s">
        <v>25</v>
      </c>
      <c r="B28" s="27">
        <v>650000</v>
      </c>
      <c r="C28" s="48">
        <v>700000</v>
      </c>
      <c r="D28" s="37">
        <v>400000</v>
      </c>
      <c r="E28" s="37">
        <f t="shared" si="6"/>
        <v>400000</v>
      </c>
      <c r="F28" s="37">
        <f t="shared" si="6"/>
        <v>400000</v>
      </c>
      <c r="H28" s="34"/>
      <c r="I28" s="34"/>
      <c r="J28" s="34"/>
    </row>
    <row r="29" spans="1:10" x14ac:dyDescent="0.2">
      <c r="A29" s="6" t="s">
        <v>26</v>
      </c>
      <c r="B29" s="5">
        <v>30000</v>
      </c>
      <c r="C29" s="48">
        <v>30000</v>
      </c>
      <c r="D29" s="37">
        <f t="shared" si="4"/>
        <v>30000</v>
      </c>
      <c r="E29" s="37">
        <f t="shared" si="6"/>
        <v>30000</v>
      </c>
      <c r="F29" s="37">
        <f t="shared" si="6"/>
        <v>30000</v>
      </c>
    </row>
    <row r="30" spans="1:10" x14ac:dyDescent="0.2">
      <c r="A30" s="6" t="s">
        <v>27</v>
      </c>
      <c r="B30" s="5">
        <v>25000</v>
      </c>
      <c r="C30" s="48">
        <v>25000</v>
      </c>
      <c r="D30" s="1">
        <f t="shared" si="4"/>
        <v>25000</v>
      </c>
      <c r="E30" s="1">
        <f t="shared" si="5"/>
        <v>25000</v>
      </c>
      <c r="F30" s="1">
        <f t="shared" si="5"/>
        <v>25000</v>
      </c>
    </row>
    <row r="31" spans="1:10" x14ac:dyDescent="0.2">
      <c r="A31" s="6" t="s">
        <v>28</v>
      </c>
      <c r="B31" s="5">
        <v>30000</v>
      </c>
      <c r="C31" s="48">
        <v>30000</v>
      </c>
      <c r="D31" s="1">
        <f t="shared" si="4"/>
        <v>30000</v>
      </c>
      <c r="E31" s="1">
        <f t="shared" si="5"/>
        <v>30000</v>
      </c>
      <c r="F31" s="1">
        <f t="shared" si="5"/>
        <v>30000</v>
      </c>
    </row>
    <row r="32" spans="1:10" x14ac:dyDescent="0.2">
      <c r="A32" s="6" t="s">
        <v>29</v>
      </c>
      <c r="B32" s="5">
        <v>488000</v>
      </c>
      <c r="C32" s="48">
        <v>600000</v>
      </c>
      <c r="D32" s="1">
        <f t="shared" si="4"/>
        <v>600000</v>
      </c>
      <c r="E32" s="1">
        <f t="shared" si="5"/>
        <v>600000</v>
      </c>
      <c r="F32" s="1">
        <f t="shared" si="5"/>
        <v>600000</v>
      </c>
    </row>
    <row r="33" spans="1:7 16382:16382" s="25" customFormat="1" x14ac:dyDescent="0.2">
      <c r="A33" s="15" t="s">
        <v>30</v>
      </c>
      <c r="B33" s="19">
        <f>SUM(B22:B32)</f>
        <v>2181000</v>
      </c>
      <c r="C33" s="52">
        <f>SUM(C22:C32)</f>
        <v>2456000</v>
      </c>
      <c r="D33" s="19">
        <f>SUM(D22:D32)</f>
        <v>2156000</v>
      </c>
      <c r="E33" s="19">
        <f>SUM(E22:E32)</f>
        <v>2156000</v>
      </c>
      <c r="F33" s="19">
        <f>SUM(F22:F32)</f>
        <v>2156000</v>
      </c>
    </row>
    <row r="34" spans="1:7 16382:16382" x14ac:dyDescent="0.2">
      <c r="A34" s="6" t="s">
        <v>5</v>
      </c>
      <c r="B34" s="7">
        <v>301000</v>
      </c>
      <c r="C34" s="47">
        <v>301000</v>
      </c>
      <c r="D34" s="8">
        <f>+C34</f>
        <v>301000</v>
      </c>
      <c r="E34" s="8">
        <f t="shared" si="5"/>
        <v>301000</v>
      </c>
      <c r="F34" s="8">
        <f t="shared" si="5"/>
        <v>301000</v>
      </c>
    </row>
    <row r="35" spans="1:7 16382:16382" s="25" customFormat="1" x14ac:dyDescent="0.2">
      <c r="A35" s="15" t="s">
        <v>31</v>
      </c>
      <c r="B35" s="19">
        <f>+B34</f>
        <v>301000</v>
      </c>
      <c r="C35" s="52">
        <f>+C34</f>
        <v>301000</v>
      </c>
      <c r="D35" s="19">
        <f>+D34</f>
        <v>301000</v>
      </c>
      <c r="E35" s="19">
        <f>+E34</f>
        <v>301000</v>
      </c>
      <c r="F35" s="19">
        <f>+F34</f>
        <v>301000</v>
      </c>
    </row>
    <row r="36" spans="1:7 16382:16382" s="25" customFormat="1" x14ac:dyDescent="0.2">
      <c r="A36" s="20" t="s">
        <v>32</v>
      </c>
      <c r="B36" s="19">
        <f>+B35+B33+B21+B15</f>
        <v>10935000</v>
      </c>
      <c r="C36" s="52">
        <f>+C35+C33+C21+C15</f>
        <v>10692000</v>
      </c>
      <c r="D36" s="19">
        <f>+D35+D33+D21+D15</f>
        <v>10392000</v>
      </c>
      <c r="E36" s="19">
        <f>+E35+E33+E21+E15</f>
        <v>10392000</v>
      </c>
      <c r="F36" s="19">
        <f>+F35+F33+F21+F15</f>
        <v>10392000</v>
      </c>
    </row>
    <row r="37" spans="1:7 16382:16382" x14ac:dyDescent="0.2">
      <c r="A37" t="s">
        <v>33</v>
      </c>
      <c r="B37" s="5">
        <v>-24000</v>
      </c>
      <c r="C37" s="48">
        <v>-250000</v>
      </c>
      <c r="D37" s="1">
        <f>+C37</f>
        <v>-250000</v>
      </c>
      <c r="E37" s="1">
        <f t="shared" ref="E37:F37" si="7">+D37</f>
        <v>-250000</v>
      </c>
      <c r="F37" s="1">
        <f t="shared" si="7"/>
        <v>-250000</v>
      </c>
    </row>
    <row r="38" spans="1:7 16382:16382" s="25" customFormat="1" x14ac:dyDescent="0.2">
      <c r="A38" s="15" t="s">
        <v>34</v>
      </c>
      <c r="B38" s="19">
        <f t="shared" ref="B38:F39" si="8">+B37</f>
        <v>-24000</v>
      </c>
      <c r="C38" s="52">
        <f t="shared" si="8"/>
        <v>-250000</v>
      </c>
      <c r="D38" s="19">
        <f t="shared" si="8"/>
        <v>-250000</v>
      </c>
      <c r="E38" s="19">
        <f t="shared" si="8"/>
        <v>-250000</v>
      </c>
      <c r="F38" s="19">
        <f t="shared" si="8"/>
        <v>-250000</v>
      </c>
    </row>
    <row r="39" spans="1:7 16382:16382" s="25" customFormat="1" x14ac:dyDescent="0.2">
      <c r="A39" s="15" t="s">
        <v>35</v>
      </c>
      <c r="B39" s="19">
        <f t="shared" si="8"/>
        <v>-24000</v>
      </c>
      <c r="C39" s="52">
        <f t="shared" si="8"/>
        <v>-250000</v>
      </c>
      <c r="D39" s="19">
        <f t="shared" si="8"/>
        <v>-250000</v>
      </c>
      <c r="E39" s="19">
        <f t="shared" si="8"/>
        <v>-250000</v>
      </c>
      <c r="F39" s="19">
        <f t="shared" si="8"/>
        <v>-250000</v>
      </c>
    </row>
    <row r="40" spans="1:7 16382:16382" s="25" customFormat="1" x14ac:dyDescent="0.2">
      <c r="A40" s="17" t="s">
        <v>36</v>
      </c>
      <c r="B40" s="21">
        <f>+B9+B36+B39</f>
        <v>54000</v>
      </c>
      <c r="C40" s="53">
        <f>+C9+C36+C39</f>
        <v>585000</v>
      </c>
      <c r="D40" s="21">
        <f>+D9+D36+D39</f>
        <v>667710</v>
      </c>
      <c r="E40" s="21">
        <f>+E9+E36+E39</f>
        <v>667710</v>
      </c>
      <c r="F40" s="21">
        <f>+F9+F36+F39</f>
        <v>988775.15000000037</v>
      </c>
    </row>
    <row r="41" spans="1:7 16382:16382" x14ac:dyDescent="0.2">
      <c r="A41" s="6" t="s">
        <v>37</v>
      </c>
      <c r="B41" s="5">
        <v>6000</v>
      </c>
      <c r="C41" s="48">
        <v>8000</v>
      </c>
      <c r="D41" s="1">
        <f>+C41</f>
        <v>8000</v>
      </c>
      <c r="E41" s="1">
        <f t="shared" si="5"/>
        <v>8000</v>
      </c>
      <c r="F41" s="1">
        <f t="shared" si="5"/>
        <v>8000</v>
      </c>
    </row>
    <row r="42" spans="1:7 16382:16382" x14ac:dyDescent="0.2">
      <c r="A42" s="6" t="s">
        <v>38</v>
      </c>
      <c r="B42" s="5"/>
      <c r="C42" s="48"/>
      <c r="D42" s="5"/>
      <c r="E42" s="5"/>
      <c r="F42" s="5"/>
    </row>
    <row r="43" spans="1:7 16382:16382" x14ac:dyDescent="0.2">
      <c r="A43" s="6" t="s">
        <v>39</v>
      </c>
      <c r="B43" s="5">
        <v>-60000</v>
      </c>
      <c r="C43" s="47">
        <v>-593000</v>
      </c>
      <c r="D43" s="5">
        <v>-675710</v>
      </c>
      <c r="E43" s="5">
        <v>-675710</v>
      </c>
      <c r="F43" s="5">
        <v>-996775</v>
      </c>
      <c r="G43" s="29"/>
    </row>
    <row r="44" spans="1:7 16382:16382" s="25" customFormat="1" x14ac:dyDescent="0.2">
      <c r="A44" s="15" t="s">
        <v>40</v>
      </c>
      <c r="B44" s="16">
        <f>+B41+B42+B43</f>
        <v>-54000</v>
      </c>
      <c r="C44" s="49">
        <f>+C41+C42+C43</f>
        <v>-585000</v>
      </c>
      <c r="D44" s="16">
        <f t="shared" ref="D44:F44" si="9">+D41+D42+D43</f>
        <v>-667710</v>
      </c>
      <c r="E44" s="16">
        <f t="shared" si="9"/>
        <v>-667710</v>
      </c>
      <c r="F44" s="16">
        <f t="shared" si="9"/>
        <v>-988775</v>
      </c>
      <c r="XFB44" s="26"/>
    </row>
    <row r="45" spans="1:7 16382:16382" s="25" customFormat="1" ht="13.5" thickBot="1" x14ac:dyDescent="0.25">
      <c r="A45" s="22" t="s">
        <v>41</v>
      </c>
      <c r="B45" s="23">
        <f>+B44+B40</f>
        <v>0</v>
      </c>
      <c r="C45" s="54">
        <f>+C44+C40</f>
        <v>0</v>
      </c>
      <c r="D45" s="23">
        <f>+D44+D40</f>
        <v>0</v>
      </c>
      <c r="E45" s="23">
        <f>+E44+E40</f>
        <v>0</v>
      </c>
      <c r="F45" s="23">
        <f>+F44+F40</f>
        <v>0.15000000037252903</v>
      </c>
    </row>
    <row r="46" spans="1:7 16382:16382" ht="13.5" thickTop="1" x14ac:dyDescent="0.2"/>
    <row r="49" spans="1:11" x14ac:dyDescent="0.2">
      <c r="A49" s="17" t="s">
        <v>42</v>
      </c>
      <c r="B49" s="37"/>
    </row>
    <row r="50" spans="1:11" x14ac:dyDescent="0.2">
      <c r="A50" t="s">
        <v>43</v>
      </c>
      <c r="B50" s="37">
        <v>6000</v>
      </c>
      <c r="C50" s="4">
        <v>8000</v>
      </c>
      <c r="D50" s="1">
        <f>+C50</f>
        <v>8000</v>
      </c>
      <c r="E50" s="1">
        <f>+D50</f>
        <v>8000</v>
      </c>
      <c r="F50" s="1">
        <f>+E50</f>
        <v>8000</v>
      </c>
    </row>
    <row r="51" spans="1:11" s="25" customFormat="1" x14ac:dyDescent="0.2">
      <c r="A51" s="15" t="s">
        <v>44</v>
      </c>
      <c r="B51" s="16">
        <v>6000</v>
      </c>
      <c r="C51" s="24">
        <f>+C50</f>
        <v>8000</v>
      </c>
      <c r="D51" s="24">
        <f t="shared" ref="D51:F51" si="10">+D50</f>
        <v>8000</v>
      </c>
      <c r="E51" s="24">
        <f t="shared" si="10"/>
        <v>8000</v>
      </c>
      <c r="F51" s="24">
        <f t="shared" si="10"/>
        <v>8000</v>
      </c>
    </row>
    <row r="52" spans="1:11" x14ac:dyDescent="0.2">
      <c r="A52" t="s">
        <v>45</v>
      </c>
      <c r="B52" s="37">
        <v>-6000</v>
      </c>
      <c r="C52" s="4">
        <v>-8000</v>
      </c>
      <c r="D52" s="1">
        <f>+C52</f>
        <v>-8000</v>
      </c>
      <c r="E52" s="1">
        <f>+D52</f>
        <v>-8000</v>
      </c>
      <c r="F52" s="1">
        <f>+E52</f>
        <v>-8000</v>
      </c>
    </row>
    <row r="53" spans="1:11" s="25" customFormat="1" x14ac:dyDescent="0.2">
      <c r="A53" s="15" t="s">
        <v>46</v>
      </c>
      <c r="B53" s="16">
        <v>-6000</v>
      </c>
      <c r="C53" s="16">
        <f>+C52</f>
        <v>-8000</v>
      </c>
      <c r="D53" s="16">
        <f t="shared" ref="D53:F53" si="11">+D52</f>
        <v>-8000</v>
      </c>
      <c r="E53" s="16">
        <f t="shared" si="11"/>
        <v>-8000</v>
      </c>
      <c r="F53" s="16">
        <f t="shared" si="11"/>
        <v>-8000</v>
      </c>
    </row>
    <row r="54" spans="1:11" s="25" customFormat="1" x14ac:dyDescent="0.2">
      <c r="A54" s="15" t="s">
        <v>47</v>
      </c>
      <c r="B54" s="16" t="s">
        <v>54</v>
      </c>
      <c r="C54" s="16">
        <f>+C53+C51</f>
        <v>0</v>
      </c>
      <c r="D54" s="16">
        <f>+D53+D51</f>
        <v>0</v>
      </c>
      <c r="E54" s="16">
        <f>+E53+E51</f>
        <v>0</v>
      </c>
      <c r="F54" s="16">
        <f>+F53+F51</f>
        <v>0</v>
      </c>
    </row>
    <row r="55" spans="1:11" x14ac:dyDescent="0.2">
      <c r="K55" s="2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94462-9B94-4BA9-9819-235766AF9B5F}">
  <dimension ref="A1:G13"/>
  <sheetViews>
    <sheetView zoomScale="180" zoomScaleNormal="180" workbookViewId="0">
      <selection activeCell="D18" sqref="D18"/>
    </sheetView>
  </sheetViews>
  <sheetFormatPr baseColWidth="10" defaultRowHeight="12.75" x14ac:dyDescent="0.2"/>
  <cols>
    <col min="2" max="2" width="24.42578125" customWidth="1"/>
    <col min="3" max="3" width="25.5703125" customWidth="1"/>
    <col min="4" max="4" width="22.85546875" customWidth="1"/>
    <col min="5" max="5" width="29.42578125" customWidth="1"/>
  </cols>
  <sheetData>
    <row r="1" spans="1:7" ht="15" x14ac:dyDescent="0.25">
      <c r="A1" s="33" t="s">
        <v>53</v>
      </c>
      <c r="B1" s="1"/>
      <c r="C1" s="1"/>
      <c r="D1" s="1"/>
      <c r="E1" s="1"/>
    </row>
    <row r="2" spans="1:7" ht="15" x14ac:dyDescent="0.2">
      <c r="A2" s="31" t="s">
        <v>48</v>
      </c>
    </row>
    <row r="3" spans="1:7" ht="15" x14ac:dyDescent="0.2">
      <c r="A3" s="32" t="s">
        <v>49</v>
      </c>
      <c r="E3" s="5"/>
      <c r="F3" s="5"/>
      <c r="G3" s="5"/>
    </row>
    <row r="4" spans="1:7" ht="15" x14ac:dyDescent="0.2">
      <c r="A4" s="32" t="s">
        <v>62</v>
      </c>
    </row>
    <row r="5" spans="1:7" ht="15.75" thickBot="1" x14ac:dyDescent="0.25">
      <c r="A5" s="39"/>
      <c r="B5" s="36"/>
      <c r="C5" s="36"/>
      <c r="D5" s="36"/>
    </row>
    <row r="6" spans="1:7" ht="30" x14ac:dyDescent="0.2">
      <c r="A6" s="59" t="s">
        <v>50</v>
      </c>
      <c r="B6" s="60" t="s">
        <v>51</v>
      </c>
      <c r="C6" s="60" t="s">
        <v>38</v>
      </c>
      <c r="D6" s="60" t="s">
        <v>39</v>
      </c>
      <c r="E6" s="61" t="s">
        <v>52</v>
      </c>
    </row>
    <row r="7" spans="1:7" ht="15" x14ac:dyDescent="0.2">
      <c r="A7" s="62">
        <v>2025</v>
      </c>
      <c r="B7" s="56" t="s">
        <v>55</v>
      </c>
      <c r="C7" s="56" t="s">
        <v>56</v>
      </c>
      <c r="D7" s="56">
        <v>0</v>
      </c>
      <c r="E7" s="40" t="s">
        <v>57</v>
      </c>
    </row>
    <row r="8" spans="1:7" ht="15" x14ac:dyDescent="0.2">
      <c r="A8" s="62">
        <v>2026</v>
      </c>
      <c r="B8" s="56" t="s">
        <v>58</v>
      </c>
      <c r="C8" s="56">
        <v>0</v>
      </c>
      <c r="D8" s="56" t="s">
        <v>59</v>
      </c>
      <c r="E8" s="40" t="s">
        <v>60</v>
      </c>
    </row>
    <row r="9" spans="1:7" ht="15" x14ac:dyDescent="0.2">
      <c r="A9" s="62">
        <v>2027</v>
      </c>
      <c r="B9" s="56" t="s">
        <v>61</v>
      </c>
      <c r="C9" s="56">
        <v>0</v>
      </c>
      <c r="D9" s="57">
        <v>675710</v>
      </c>
      <c r="E9" s="41">
        <v>3239458</v>
      </c>
      <c r="G9" s="55"/>
    </row>
    <row r="10" spans="1:7" ht="15" x14ac:dyDescent="0.2">
      <c r="A10" s="62">
        <v>2028</v>
      </c>
      <c r="B10" s="58">
        <v>3239458</v>
      </c>
      <c r="C10" s="56">
        <v>0</v>
      </c>
      <c r="D10" s="58">
        <v>675710</v>
      </c>
      <c r="E10" s="41">
        <v>2563748</v>
      </c>
    </row>
    <row r="11" spans="1:7" ht="15.75" thickBot="1" x14ac:dyDescent="0.25">
      <c r="A11" s="63">
        <v>2029</v>
      </c>
      <c r="B11" s="42">
        <v>2563748</v>
      </c>
      <c r="C11" s="43">
        <v>0</v>
      </c>
      <c r="D11" s="42">
        <v>996775</v>
      </c>
      <c r="E11" s="44">
        <v>1566973</v>
      </c>
    </row>
    <row r="12" spans="1:7" x14ac:dyDescent="0.2">
      <c r="B12" s="9"/>
      <c r="C12" s="9"/>
      <c r="D12" s="9"/>
      <c r="E12" s="9"/>
    </row>
    <row r="13" spans="1:7" x14ac:dyDescent="0.2">
      <c r="B13" s="9"/>
      <c r="C13" s="9"/>
      <c r="D13" s="9"/>
      <c r="E13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012fc6-b874-4347-8436-2a618f017cdb">
      <Terms xmlns="http://schemas.microsoft.com/office/infopath/2007/PartnerControls"/>
    </lcf76f155ced4ddcb4097134ff3c332f>
    <TaxCatchAll xmlns="90e68804-913a-44cc-9b5d-c6202f67e8e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81122942E5EC4EBE1E2625A3A63848" ma:contentTypeVersion="14" ma:contentTypeDescription="Create a new document." ma:contentTypeScope="" ma:versionID="d1accf3811b98503b980534f183c277e">
  <xsd:schema xmlns:xsd="http://www.w3.org/2001/XMLSchema" xmlns:xs="http://www.w3.org/2001/XMLSchema" xmlns:p="http://schemas.microsoft.com/office/2006/metadata/properties" xmlns:ns2="08012fc6-b874-4347-8436-2a618f017cdb" xmlns:ns3="90e68804-913a-44cc-9b5d-c6202f67e8e8" targetNamespace="http://schemas.microsoft.com/office/2006/metadata/properties" ma:root="true" ma:fieldsID="52e4473433b995ef001cc1e2b2daef54" ns2:_="" ns3:_="">
    <xsd:import namespace="08012fc6-b874-4347-8436-2a618f017cdb"/>
    <xsd:import namespace="90e68804-913a-44cc-9b5d-c6202f67e8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012fc6-b874-4347-8436-2a618f017c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6af8f8e-1e45-4bcb-8b90-291e597263f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e68804-913a-44cc-9b5d-c6202f67e8e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d8646e8-7281-4b82-ac33-169c8b0dc026}" ma:internalName="TaxCatchAll" ma:showField="CatchAllData" ma:web="90e68804-913a-44cc-9b5d-c6202f67e8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4B18D8-2D28-443D-9048-74B33DD1D0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CA8E9B-0CF7-4BEF-820D-CF62E6674721}">
  <ds:schemaRefs>
    <ds:schemaRef ds:uri="http://schemas.microsoft.com/office/2006/metadata/properties"/>
    <ds:schemaRef ds:uri="http://schemas.microsoft.com/office/infopath/2007/PartnerControls"/>
    <ds:schemaRef ds:uri="08012fc6-b874-4347-8436-2a618f017cdb"/>
    <ds:schemaRef ds:uri="90e68804-913a-44cc-9b5d-c6202f67e8e8"/>
  </ds:schemaRefs>
</ds:datastoreItem>
</file>

<file path=customXml/itemProps3.xml><?xml version="1.0" encoding="utf-8"?>
<ds:datastoreItem xmlns:ds="http://schemas.openxmlformats.org/officeDocument/2006/customXml" ds:itemID="{A3FE63E8-B450-4978-A145-0862920FD7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012fc6-b874-4347-8436-2a618f017cdb"/>
    <ds:schemaRef ds:uri="90e68804-913a-44cc-9b5d-c6202f67e8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Økonomiplan og årsbudsjett</vt:lpstr>
      <vt:lpstr>Disposisjonsfond - utvikling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Skårdal, Synnøve Torgersen</dc:creator>
  <cp:keywords/>
  <dc:description/>
  <cp:lastModifiedBy>Danielsen, Jan Henrik</cp:lastModifiedBy>
  <cp:revision/>
  <dcterms:created xsi:type="dcterms:W3CDTF">2024-08-23T11:07:57Z</dcterms:created>
  <dcterms:modified xsi:type="dcterms:W3CDTF">2025-11-05T12:07:42Z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0x010100AE81122942E5EC4EBE1E2625A3A63848</vt:lpwstr>
  </property>
  <property fmtid="{D5CDD505-2E9C-101B-9397-08002B2CF9AE}" pid="3" name="MediaServiceImageTags">
    <vt:lpwstr/>
  </property>
</Properties>
</file>